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Rafael Bufacchi\Downloads\"/>
    </mc:Choice>
  </mc:AlternateContent>
  <xr:revisionPtr revIDLastSave="0" documentId="8_{B6508B55-19EB-4B97-98B9-2945A3451A5D}" xr6:coauthVersionLast="34" xr6:coauthVersionMax="34" xr10:uidLastSave="{00000000-0000-0000-0000-000000000000}"/>
  <bookViews>
    <workbookView xWindow="240" yWindow="480" windowWidth="28560" windowHeight="16460" tabRatio="500" xr2:uid="{00000000-000D-0000-FFFF-FFFF00000000}"/>
  </bookViews>
  <sheets>
    <sheet name="Model" sheetId="1" r:id="rId1"/>
    <sheet name="Sheet1" sheetId="2" r:id="rId2"/>
  </sheets>
  <calcPr calcId="1790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7" i="1"/>
  <c r="C9" i="1"/>
  <c r="G5" i="1"/>
  <c r="H5" i="1"/>
  <c r="G16" i="1"/>
  <c r="G15" i="1"/>
  <c r="G14" i="1"/>
  <c r="G13" i="1"/>
  <c r="G12" i="1"/>
  <c r="G11" i="1"/>
  <c r="G10" i="1"/>
  <c r="G9" i="1"/>
  <c r="G8" i="1"/>
  <c r="G7" i="1"/>
  <c r="G6" i="1"/>
  <c r="H19" i="1"/>
  <c r="H6" i="1"/>
  <c r="H8" i="1"/>
  <c r="H11" i="1"/>
  <c r="H16" i="1"/>
  <c r="H15" i="1"/>
  <c r="H13" i="1"/>
  <c r="H7" i="1"/>
  <c r="H10" i="1"/>
  <c r="H9" i="1"/>
  <c r="H12" i="1"/>
  <c r="H14" i="1"/>
  <c r="H18" i="1"/>
  <c r="H20" i="1"/>
  <c r="H21" i="1"/>
  <c r="H22" i="1"/>
  <c r="H23" i="1"/>
</calcChain>
</file>

<file path=xl/sharedStrings.xml><?xml version="1.0" encoding="utf-8"?>
<sst xmlns="http://schemas.openxmlformats.org/spreadsheetml/2006/main" count="29" uniqueCount="25">
  <si>
    <t>INPUTS AND OUTPUTS</t>
  </si>
  <si>
    <t>CALCULATIONS</t>
  </si>
  <si>
    <t>Inputs</t>
  </si>
  <si>
    <t>Markup calculation matrix</t>
  </si>
  <si>
    <t>Value</t>
  </si>
  <si>
    <t>Source</t>
  </si>
  <si>
    <t>Installments</t>
  </si>
  <si>
    <t>Marginal markup % to customer</t>
  </si>
  <si>
    <t>Cumulative markup % to customer</t>
  </si>
  <si>
    <t>Installments available</t>
  </si>
  <si>
    <t>From reward/redemption program</t>
  </si>
  <si>
    <t>Installment annual markup</t>
  </si>
  <si>
    <t>Cielo fee</t>
  </si>
  <si>
    <t>Installments selected</t>
  </si>
  <si>
    <t>What user picks</t>
  </si>
  <si>
    <t>Published price (incl. T&amp;F)</t>
  </si>
  <si>
    <t>Pre-installment user charge</t>
  </si>
  <si>
    <t>% interest to charge customer</t>
  </si>
  <si>
    <t>% Cielo fee to charge customer</t>
  </si>
  <si>
    <t>Total % to charge customer</t>
  </si>
  <si>
    <t>$ to charge customer</t>
  </si>
  <si>
    <t>Total customer charge</t>
  </si>
  <si>
    <t>Per installment price</t>
  </si>
  <si>
    <t xml:space="preserve"> </t>
  </si>
  <si>
    <t>Installment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</si>
</sst>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&quot;$&quot;#,##0.00"/>
    <numFmt numFmtId="166" formatCode="#,##0.00000"/>
  </numFmts>
  <fonts count="18" x14ac:knownFonts="1">
    <font>
      <sz val="10"/>
      <color rgb="FF000000"/>
      <name val="Arial"/>
    </font>
    <font>
      <b/>
      <sz val="10"/>
      <color rgb="FF4A86E8"/>
      <name val="Arial"/>
      <family val="2"/>
    </font>
    <font>
      <b/>
      <sz val="10"/>
      <color rgb="FF9900FF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u/>
      <sz val="10"/>
      <color rgb="FF434343"/>
      <name val="Arial"/>
      <family val="2"/>
    </font>
    <font>
      <b/>
      <u/>
      <sz val="10"/>
      <color rgb="FF434343"/>
      <name val="Arial"/>
      <family val="2"/>
    </font>
    <font>
      <sz val="10"/>
      <color rgb="FF0000FF"/>
      <name val="Arial"/>
      <family val="2"/>
    </font>
    <font>
      <sz val="10"/>
      <color rgb="FF9900FF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trike/>
      <sz val="10"/>
      <name val="Arial"/>
      <family val="2"/>
    </font>
    <font>
      <b/>
      <sz val="10"/>
      <color rgb="FF666666"/>
      <name val="Arial"/>
      <family val="2"/>
    </font>
    <font>
      <sz val="10"/>
      <color rgb="FF9900FF"/>
      <name val="Arial"/>
      <family val="2"/>
    </font>
    <font>
      <sz val="10"/>
      <color theme="0"/>
      <name val="Arial"/>
      <family val="2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9900FF"/>
        <bgColor rgb="FF9900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434343"/>
      </left>
      <right/>
      <top style="thin">
        <color rgb="FF434343"/>
      </top>
      <bottom style="thin">
        <color rgb="FF434343"/>
      </bottom>
      <diagonal/>
    </border>
    <border>
      <left/>
      <right/>
      <top style="thin">
        <color rgb="FF434343"/>
      </top>
      <bottom style="thin">
        <color rgb="FF434343"/>
      </bottom>
      <diagonal/>
    </border>
    <border>
      <left/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3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8" fillId="0" borderId="4" xfId="0" applyFont="1" applyBorder="1" applyAlignment="1"/>
    <xf numFmtId="0" fontId="4" fillId="0" borderId="5" xfId="0" applyFont="1" applyBorder="1" applyAlignment="1"/>
    <xf numFmtId="0" fontId="9" fillId="0" borderId="5" xfId="0" applyFont="1" applyBorder="1" applyAlignment="1"/>
    <xf numFmtId="0" fontId="6" fillId="0" borderId="5" xfId="0" applyFont="1" applyBorder="1" applyAlignment="1"/>
    <xf numFmtId="10" fontId="10" fillId="0" borderId="5" xfId="0" applyNumberFormat="1" applyFont="1" applyBorder="1"/>
    <xf numFmtId="164" fontId="9" fillId="0" borderId="5" xfId="0" applyNumberFormat="1" applyFont="1" applyBorder="1" applyAlignment="1"/>
    <xf numFmtId="0" fontId="11" fillId="0" borderId="0" xfId="0" applyFont="1" applyAlignment="1"/>
    <xf numFmtId="10" fontId="12" fillId="0" borderId="0" xfId="0" applyNumberFormat="1" applyFont="1"/>
    <xf numFmtId="0" fontId="13" fillId="0" borderId="0" xfId="0" applyFont="1" applyAlignment="1"/>
    <xf numFmtId="0" fontId="14" fillId="0" borderId="0" xfId="0" applyFont="1" applyAlignment="1"/>
    <xf numFmtId="10" fontId="15" fillId="0" borderId="0" xfId="0" applyNumberFormat="1" applyFont="1"/>
    <xf numFmtId="0" fontId="4" fillId="0" borderId="0" xfId="0" applyFont="1" applyAlignment="1"/>
    <xf numFmtId="10" fontId="2" fillId="0" borderId="0" xfId="0" applyNumberFormat="1" applyFont="1"/>
    <xf numFmtId="165" fontId="15" fillId="0" borderId="0" xfId="0" applyNumberFormat="1" applyFont="1"/>
    <xf numFmtId="165" fontId="2" fillId="0" borderId="0" xfId="0" applyNumberFormat="1" applyFont="1"/>
    <xf numFmtId="0" fontId="16" fillId="0" borderId="5" xfId="0" applyFont="1" applyBorder="1" applyAlignment="1"/>
    <xf numFmtId="10" fontId="16" fillId="0" borderId="5" xfId="0" applyNumberFormat="1" applyFont="1" applyBorder="1" applyAlignment="1"/>
    <xf numFmtId="10" fontId="0" fillId="0" borderId="0" xfId="0" applyNumberFormat="1" applyFont="1" applyAlignment="1"/>
    <xf numFmtId="4" fontId="0" fillId="0" borderId="0" xfId="0" applyNumberFormat="1" applyFont="1" applyAlignment="1"/>
    <xf numFmtId="166" fontId="0" fillId="0" borderId="0" xfId="0" applyNumberFormat="1" applyFont="1" applyAlignment="1"/>
    <xf numFmtId="165" fontId="0" fillId="0" borderId="0" xfId="0" applyNumberFormat="1" applyFont="1" applyAlignment="1"/>
    <xf numFmtId="43" fontId="0" fillId="0" borderId="0" xfId="1" applyFont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 applyAlignment="1">
      <alignment horizontal="center"/>
    </xf>
    <xf numFmtId="10" fontId="9" fillId="4" borderId="5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showGridLines="0" tabSelected="1" zoomScale="85" zoomScaleNormal="85" zoomScalePageLayoutView="150" workbookViewId="0">
      <selection activeCell="C8" sqref="C8"/>
    </sheetView>
  </sheetViews>
  <sheetFormatPr defaultColWidth="14.453125" defaultRowHeight="15.75" customHeight="1" x14ac:dyDescent="0.25"/>
  <cols>
    <col min="1" max="1" width="5.81640625" customWidth="1"/>
    <col min="2" max="2" width="23.81640625" customWidth="1"/>
    <col min="3" max="3" width="10.81640625" customWidth="1"/>
    <col min="4" max="4" width="31.36328125" customWidth="1"/>
    <col min="5" max="5" width="8" customWidth="1"/>
    <col min="6" max="6" width="13" customWidth="1"/>
    <col min="7" max="7" width="17.1796875" customWidth="1"/>
    <col min="8" max="8" width="31.453125" customWidth="1"/>
    <col min="9" max="9" width="10.453125" customWidth="1"/>
  </cols>
  <sheetData>
    <row r="1" spans="1:11" ht="15.75" customHeight="1" x14ac:dyDescent="0.25">
      <c r="A1" t="s">
        <v>23</v>
      </c>
    </row>
    <row r="2" spans="1:11" ht="15.75" customHeight="1" x14ac:dyDescent="0.3">
      <c r="B2" s="1" t="s">
        <v>0</v>
      </c>
      <c r="F2" s="2" t="s">
        <v>1</v>
      </c>
    </row>
    <row r="3" spans="1:11" ht="15.75" customHeight="1" x14ac:dyDescent="0.3">
      <c r="B3" s="27" t="s">
        <v>2</v>
      </c>
      <c r="C3" s="28"/>
      <c r="D3" s="29"/>
      <c r="F3" s="30" t="s">
        <v>3</v>
      </c>
      <c r="G3" s="28"/>
      <c r="H3" s="29"/>
      <c r="I3" s="3"/>
    </row>
    <row r="4" spans="1:11" ht="15.75" customHeight="1" x14ac:dyDescent="0.3">
      <c r="B4" s="4" t="s">
        <v>2</v>
      </c>
      <c r="C4" s="4" t="s">
        <v>4</v>
      </c>
      <c r="D4" s="4" t="s">
        <v>5</v>
      </c>
      <c r="F4" s="5" t="s">
        <v>6</v>
      </c>
      <c r="G4" s="5" t="s">
        <v>7</v>
      </c>
      <c r="H4" s="5" t="s">
        <v>8</v>
      </c>
    </row>
    <row r="5" spans="1:11" ht="15.75" customHeight="1" x14ac:dyDescent="0.25">
      <c r="B5" s="6" t="s">
        <v>9</v>
      </c>
      <c r="C5" s="7">
        <v>6</v>
      </c>
      <c r="D5" s="6" t="s">
        <v>10</v>
      </c>
      <c r="F5" s="8">
        <v>1</v>
      </c>
      <c r="G5" s="9">
        <f>IF(F5&gt;$C$5,"N/A",(F5*$C$7/C9))</f>
        <v>3.3333333333333335E-3</v>
      </c>
      <c r="H5" s="9">
        <f t="shared" ref="H5:H16" si="0">SUM($G$5:G5)</f>
        <v>3.3333333333333335E-3</v>
      </c>
      <c r="J5" s="22"/>
      <c r="K5" s="23"/>
    </row>
    <row r="6" spans="1:11" ht="15.75" customHeight="1" x14ac:dyDescent="0.25">
      <c r="B6" s="6" t="s">
        <v>24</v>
      </c>
      <c r="C6" s="31">
        <v>0.02</v>
      </c>
      <c r="D6" s="6" t="s">
        <v>10</v>
      </c>
      <c r="F6" s="8">
        <v>2</v>
      </c>
      <c r="G6" s="9">
        <f>IF(F6&gt;$C$5,"N/A",(F6*$C$7/C9))</f>
        <v>6.6666666666666671E-3</v>
      </c>
      <c r="H6" s="9">
        <f t="shared" si="0"/>
        <v>0.01</v>
      </c>
      <c r="J6" s="22"/>
      <c r="K6" s="23"/>
    </row>
    <row r="7" spans="1:11" ht="15.75" customHeight="1" x14ac:dyDescent="0.25">
      <c r="B7" s="20" t="s">
        <v>11</v>
      </c>
      <c r="C7" s="21">
        <f>C6</f>
        <v>0.02</v>
      </c>
      <c r="D7" s="20" t="s">
        <v>10</v>
      </c>
      <c r="F7" s="8">
        <v>3</v>
      </c>
      <c r="G7" s="9">
        <f>IF(F7&gt;$C$5,"N/A",(F7*$C$7/C9))</f>
        <v>0.01</v>
      </c>
      <c r="H7" s="9">
        <f t="shared" si="0"/>
        <v>0.02</v>
      </c>
      <c r="J7" s="22"/>
      <c r="K7" s="23"/>
    </row>
    <row r="8" spans="1:11" ht="15.75" customHeight="1" x14ac:dyDescent="0.25">
      <c r="B8" s="6" t="s">
        <v>12</v>
      </c>
      <c r="C8" s="31">
        <f>IF(C5&gt;1,IF(C5&lt;7,0.4%,0.7%),0)</f>
        <v>4.0000000000000001E-3</v>
      </c>
      <c r="D8" s="6" t="s">
        <v>10</v>
      </c>
      <c r="F8" s="8">
        <v>4</v>
      </c>
      <c r="G8" s="9">
        <f>IF(F8&gt;$C$5,"N/A",(F8*$C$7/C9))</f>
        <v>1.3333333333333334E-2</v>
      </c>
      <c r="H8" s="9">
        <f t="shared" si="0"/>
        <v>3.3333333333333333E-2</v>
      </c>
      <c r="J8" s="22"/>
      <c r="K8" s="23"/>
    </row>
    <row r="9" spans="1:11" ht="15.75" customHeight="1" x14ac:dyDescent="0.25">
      <c r="B9" s="20" t="s">
        <v>13</v>
      </c>
      <c r="C9" s="20">
        <f>C5</f>
        <v>6</v>
      </c>
      <c r="D9" s="20" t="s">
        <v>14</v>
      </c>
      <c r="F9" s="8">
        <v>5</v>
      </c>
      <c r="G9" s="9">
        <f>IF(F9&gt;$C$5,"N/A",(F9*$C$7/C9))</f>
        <v>1.6666666666666666E-2</v>
      </c>
      <c r="H9" s="9">
        <f t="shared" si="0"/>
        <v>0.05</v>
      </c>
      <c r="J9" s="22"/>
      <c r="K9" s="23"/>
    </row>
    <row r="10" spans="1:11" ht="15.75" customHeight="1" x14ac:dyDescent="0.25">
      <c r="B10" s="6" t="s">
        <v>15</v>
      </c>
      <c r="C10" s="10">
        <v>600</v>
      </c>
      <c r="D10" s="6" t="s">
        <v>16</v>
      </c>
      <c r="F10" s="8">
        <v>6</v>
      </c>
      <c r="G10" s="9">
        <f>IF(F10&gt;$C$5,"N/A",(F10*$C$7/C9))</f>
        <v>0.02</v>
      </c>
      <c r="H10" s="9">
        <f t="shared" si="0"/>
        <v>7.0000000000000007E-2</v>
      </c>
      <c r="J10" s="22"/>
      <c r="K10" s="23"/>
    </row>
    <row r="11" spans="1:11" ht="15.75" customHeight="1" x14ac:dyDescent="0.25">
      <c r="F11" s="8">
        <v>7</v>
      </c>
      <c r="G11" s="9" t="str">
        <f>IF(F11&gt;$C$5,"N/A",(F11*$C$7/C9))</f>
        <v>N/A</v>
      </c>
      <c r="H11" s="9">
        <f t="shared" si="0"/>
        <v>7.0000000000000007E-2</v>
      </c>
      <c r="K11" s="23"/>
    </row>
    <row r="12" spans="1:11" ht="15.75" customHeight="1" x14ac:dyDescent="0.25">
      <c r="F12" s="8">
        <v>8</v>
      </c>
      <c r="G12" s="9" t="str">
        <f>IF(F12&gt;$C$5,"N/A",(F12*$C$7/C9))</f>
        <v>N/A</v>
      </c>
      <c r="H12" s="9">
        <f t="shared" si="0"/>
        <v>7.0000000000000007E-2</v>
      </c>
      <c r="K12" s="24"/>
    </row>
    <row r="13" spans="1:11" ht="15.75" customHeight="1" x14ac:dyDescent="0.25">
      <c r="F13" s="8">
        <v>9</v>
      </c>
      <c r="G13" s="9" t="str">
        <f>IF(F13&gt;$C$5,"N/A",(F13*$C$7/C9))</f>
        <v>N/A</v>
      </c>
      <c r="H13" s="9">
        <f t="shared" si="0"/>
        <v>7.0000000000000007E-2</v>
      </c>
    </row>
    <row r="14" spans="1:11" ht="15.75" customHeight="1" x14ac:dyDescent="0.25">
      <c r="F14" s="8">
        <v>10</v>
      </c>
      <c r="G14" s="9" t="str">
        <f>IF(F14&gt;$C$5,"N/A",(F14*$C$7/C9))</f>
        <v>N/A</v>
      </c>
      <c r="H14" s="9">
        <f t="shared" si="0"/>
        <v>7.0000000000000007E-2</v>
      </c>
    </row>
    <row r="15" spans="1:11" ht="15.75" customHeight="1" x14ac:dyDescent="0.25">
      <c r="F15" s="8">
        <v>11</v>
      </c>
      <c r="G15" s="9" t="str">
        <f>IF(F15&gt;$C$5,"N/A",(F15*$C$7/C9))</f>
        <v>N/A</v>
      </c>
      <c r="H15" s="9">
        <f t="shared" si="0"/>
        <v>7.0000000000000007E-2</v>
      </c>
    </row>
    <row r="16" spans="1:11" ht="15.75" customHeight="1" x14ac:dyDescent="0.3">
      <c r="B16" s="11"/>
      <c r="C16" s="12"/>
      <c r="F16" s="8">
        <v>12</v>
      </c>
      <c r="G16" s="9" t="str">
        <f>IF(F16&gt;$C$5,"N/A",(F16*$C$7/C9))</f>
        <v>N/A</v>
      </c>
      <c r="H16" s="9">
        <f t="shared" si="0"/>
        <v>7.0000000000000007E-2</v>
      </c>
    </row>
    <row r="17" spans="2:10" ht="15.75" customHeight="1" x14ac:dyDescent="0.25">
      <c r="B17" s="13"/>
    </row>
    <row r="18" spans="2:10" ht="15.75" customHeight="1" x14ac:dyDescent="0.3">
      <c r="B18" s="13"/>
      <c r="F18" s="14" t="s">
        <v>17</v>
      </c>
      <c r="H18" s="15">
        <f>IF($C$9&lt;=$C$6,0,VLOOKUP($C$9,$F$5:$H$16,3,0))</f>
        <v>7.0000000000000007E-2</v>
      </c>
      <c r="J18" s="25"/>
    </row>
    <row r="19" spans="2:10" ht="15.75" customHeight="1" x14ac:dyDescent="0.3">
      <c r="B19" s="16"/>
      <c r="F19" s="14" t="s">
        <v>18</v>
      </c>
      <c r="H19" s="15">
        <f>IF($C$9&lt;=$C$6,0,$C$8)</f>
        <v>4.0000000000000001E-3</v>
      </c>
      <c r="J19" s="26"/>
    </row>
    <row r="20" spans="2:10" ht="15.75" customHeight="1" x14ac:dyDescent="0.3">
      <c r="B20" s="13"/>
      <c r="F20" s="14" t="s">
        <v>19</v>
      </c>
      <c r="H20" s="17">
        <f>SUM(H18:H19)</f>
        <v>7.400000000000001E-2</v>
      </c>
      <c r="J20" s="25"/>
    </row>
    <row r="21" spans="2:10" ht="15.75" customHeight="1" x14ac:dyDescent="0.3">
      <c r="B21" s="16"/>
      <c r="F21" s="14" t="s">
        <v>20</v>
      </c>
      <c r="H21" s="18">
        <f>(C10*H20)</f>
        <v>44.400000000000006</v>
      </c>
      <c r="I21" s="25"/>
      <c r="J21" s="25"/>
    </row>
    <row r="22" spans="2:10" ht="15.75" customHeight="1" x14ac:dyDescent="0.3">
      <c r="F22" s="14" t="s">
        <v>21</v>
      </c>
      <c r="H22" s="19">
        <f>H21+C10</f>
        <v>644.4</v>
      </c>
    </row>
    <row r="23" spans="2:10" ht="15.75" customHeight="1" x14ac:dyDescent="0.3">
      <c r="F23" s="14" t="s">
        <v>22</v>
      </c>
      <c r="H23" s="19">
        <f>H22/C9</f>
        <v>107.39999999999999</v>
      </c>
    </row>
  </sheetData>
  <mergeCells count="2">
    <mergeCell ref="B3:D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8F1E4-D050-49C1-981B-DA8314017932}">
  <dimension ref="E3:O12"/>
  <sheetViews>
    <sheetView topLeftCell="C1" workbookViewId="0">
      <selection activeCell="D2" sqref="D2:P18"/>
    </sheetView>
  </sheetViews>
  <sheetFormatPr defaultRowHeight="12.5" x14ac:dyDescent="0.25"/>
  <sheetData>
    <row r="3" spans="5:15" x14ac:dyDescent="0.25">
      <c r="F3" s="22"/>
      <c r="L3" s="22"/>
    </row>
    <row r="4" spans="5:15" x14ac:dyDescent="0.25">
      <c r="E4" s="23"/>
      <c r="H4" s="23"/>
      <c r="K4" s="23"/>
      <c r="N4" s="23"/>
    </row>
    <row r="5" spans="5:15" x14ac:dyDescent="0.25">
      <c r="E5" s="23"/>
      <c r="H5" s="23"/>
      <c r="K5" s="23"/>
      <c r="N5" s="23"/>
    </row>
    <row r="6" spans="5:15" x14ac:dyDescent="0.25">
      <c r="E6" s="23"/>
      <c r="H6" s="23"/>
      <c r="K6" s="23"/>
      <c r="N6" s="23"/>
    </row>
    <row r="7" spans="5:15" x14ac:dyDescent="0.25">
      <c r="E7" s="23"/>
      <c r="H7" s="23"/>
      <c r="K7" s="23"/>
      <c r="N7" s="23"/>
    </row>
    <row r="8" spans="5:15" x14ac:dyDescent="0.25">
      <c r="E8" s="23"/>
      <c r="H8" s="23"/>
      <c r="K8" s="23"/>
      <c r="N8" s="23"/>
    </row>
    <row r="9" spans="5:15" x14ac:dyDescent="0.25">
      <c r="E9" s="23"/>
      <c r="H9" s="23"/>
      <c r="K9" s="23"/>
      <c r="N9" s="23"/>
    </row>
    <row r="10" spans="5:15" x14ac:dyDescent="0.25">
      <c r="G10" s="23"/>
      <c r="H10" s="23"/>
      <c r="M10" s="23"/>
      <c r="N10" s="23"/>
      <c r="O10" s="23"/>
    </row>
    <row r="11" spans="5:15" x14ac:dyDescent="0.25">
      <c r="M11" s="23"/>
    </row>
    <row r="12" spans="5:15" x14ac:dyDescent="0.25">
      <c r="G12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Rafael Bufacchi</cp:lastModifiedBy>
  <dcterms:created xsi:type="dcterms:W3CDTF">2016-11-14T15:33:58Z</dcterms:created>
  <dcterms:modified xsi:type="dcterms:W3CDTF">2018-08-20T13:38:30Z</dcterms:modified>
</cp:coreProperties>
</file>